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E98" i="1"/>
  <c r="D92"/>
  <c r="D86"/>
  <c r="D69"/>
  <c r="E97" s="1"/>
  <c r="D68"/>
  <c r="D67" s="1"/>
  <c r="E44"/>
  <c r="D65" s="1"/>
  <c r="C39"/>
  <c r="F26"/>
  <c r="E26"/>
  <c r="G25"/>
  <c r="F25"/>
  <c r="E25"/>
  <c r="G24"/>
  <c r="F24"/>
  <c r="E24"/>
  <c r="F23"/>
  <c r="E23"/>
  <c r="D46" l="1"/>
  <c r="D58"/>
</calcChain>
</file>

<file path=xl/sharedStrings.xml><?xml version="1.0" encoding="utf-8"?>
<sst xmlns="http://schemas.openxmlformats.org/spreadsheetml/2006/main" count="159" uniqueCount="125">
  <si>
    <t>О Т Ч Е Т  о  выполнении договора управления</t>
  </si>
  <si>
    <t>АО "ДК Нижегородского района"</t>
  </si>
  <si>
    <t>за 2018 год</t>
  </si>
  <si>
    <t>ул.Усилова дом № 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</si>
  <si>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</si>
  <si>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</si>
  <si>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</si>
  <si>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</si>
  <si>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</si>
  <si>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</si>
  <si>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</si>
  <si>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</si>
  <si>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</si>
  <si>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16.09.2012г.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</si>
  <si>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</si>
  <si>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</si>
  <si>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</si>
  <si>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</si>
  <si>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</si>
  <si>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</si>
  <si>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</si>
  <si>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</si>
  <si>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</si>
  <si>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</si>
  <si>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</si>
  <si>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01.01.2018г. с учетом прошлых лет</t>
  </si>
  <si>
    <t>за текущий год</t>
  </si>
  <si>
    <t>по состоянию на конец отчетного  года</t>
  </si>
  <si>
    <t>без учета денежных средств за 2008-2017г.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</si>
  <si>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</si>
  <si>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</si>
  <si>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</si>
  <si>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</si>
  <si>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</si>
  <si>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</si>
  <si>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</si>
  <si>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</si>
  <si>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</si>
  <si>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</si>
  <si>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</si>
  <si>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1690 КО/РВИ от 01.09.2017</t>
  </si>
  <si>
    <t>Дарвин КА ООО</t>
  </si>
  <si>
    <t>№ 1688 КО/РВИ от 01.09.2017</t>
  </si>
  <si>
    <t>МОСТ РА ООО</t>
  </si>
  <si>
    <t>№ 1757КО/РВИ от 23.04.2018</t>
  </si>
  <si>
    <t>ИнтерМедиа Менеджмент ООО</t>
  </si>
  <si>
    <t>№ 1766КО/РВИ от 02.04.2018</t>
  </si>
  <si>
    <t>№ 1767КО/РВИ от 02.04.2018</t>
  </si>
  <si>
    <t>№ 808КО/РВИ от 01.11.2012</t>
  </si>
  <si>
    <t>МТС ПАО</t>
  </si>
  <si>
    <t>№ 02/11ДНР от 01.04.2011</t>
  </si>
  <si>
    <t>ВЫМПЕЛКОМ ПАО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</si>
  <si>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</si>
  <si>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</si>
  <si>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</si>
  <si>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</si>
  <si>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</si>
  <si>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</si>
  <si>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"Усиловский"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</si>
  <si>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</si>
  <si>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</si>
  <si>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</si>
  <si>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Новгород"; ООО "Ивгазмонтаж"</t>
  </si>
  <si>
    <t>Контрольная проверка дымоходов и вентканалов, вызов к клиенту</t>
  </si>
  <si>
    <t>ООО "Спецсервис"; 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</si>
  <si>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</si>
  <si>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"Объединенная лифтовая компания"; ООО "Промтехэксперт"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</si>
  <si>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</si>
  <si>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</si>
  <si>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</si>
  <si>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</si>
  <si>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 мкд</t>
  </si>
  <si>
    <t>Дератизация и дезинсекция подвальных помещений</t>
  </si>
  <si>
    <t>ООО "Форест МН"; 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</si>
  <si>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</si>
  <si>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</si>
  <si>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"ГородН"; ИП Блохин; ООО "Форест МН"</t>
  </si>
  <si>
    <t>Уборка придомовой территории: уборка мусора из контейнерных площадок, уборка территории</t>
  </si>
  <si>
    <t>ООО "ГородН"; ИП Блохин</t>
  </si>
  <si>
    <t>Прочие работы по благоустройству</t>
  </si>
  <si>
    <t>Обслуживание мусоропроводов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</si>
  <si>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</si>
  <si>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</si>
  <si>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</si>
  <si>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</si>
  <si>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</si>
  <si>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</si>
  <si>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</si>
  <si>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</si>
  <si>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</si>
  <si>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</si>
  <si>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</si>
  <si>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</si>
  <si>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</si>
  <si>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</si>
  <si>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Ремонтные работы в системах отопления и гвс -- Замена участка стояка ГВС -- </t>
  </si>
  <si>
    <t>Июль 2018 г.</t>
  </si>
  <si>
    <t xml:space="preserve">Прочие работы -- </t>
  </si>
  <si>
    <t xml:space="preserve">Лифты -- Восстановительный ремонт лифта -- </t>
  </si>
  <si>
    <t>Август 2018 г.</t>
  </si>
  <si>
    <t>ЛИФТТЕХРЕМОНТ</t>
  </si>
  <si>
    <t xml:space="preserve">Ремонтные работы в системах отопления и гвс -- Прочее -- </t>
  </si>
  <si>
    <t>Март 2018 г.</t>
  </si>
  <si>
    <t xml:space="preserve">Фасад -- Штукатурные работы -- </t>
  </si>
  <si>
    <t>Апрель 2018 г.</t>
  </si>
  <si>
    <t>Ноябрь 2018 г.</t>
  </si>
  <si>
    <t xml:space="preserve">Водоотведение -- Замена канализационного стояка -- </t>
  </si>
  <si>
    <t>Май 2018 г.</t>
  </si>
  <si>
    <t xml:space="preserve">Фасад -- Ремонт рустов -- </t>
  </si>
  <si>
    <t>Июнь 2018 г.</t>
  </si>
  <si>
    <t xml:space="preserve">Кровля -- Ремонт кровли -- </t>
  </si>
  <si>
    <t xml:space="preserve">Лифты -- Техническое диагностирование лифтов -- </t>
  </si>
  <si>
    <t>ООО "Промтехэксперт"</t>
  </si>
  <si>
    <t xml:space="preserve">Ремонтные работы в системах отопления и гвс -- Замена полотенцесушителей -- </t>
  </si>
  <si>
    <t>Октябрь 2018 г.</t>
  </si>
  <si>
    <t>3. КАПИТАЛЬНЫЙ РЕМОНТ</t>
  </si>
  <si>
    <t>Не проводился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</si>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</sst>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2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164" fontId="7" fillId="0" borderId="0" xfId="1" applyNumberFormat="1" applyFont="1" applyFill="1" applyBorder="1"/>
    <xf numFmtId="0" fontId="8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justify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justify" vertical="top"/>
    </xf>
    <xf numFmtId="0" fontId="2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justify" vertical="top"/>
    </xf>
    <xf numFmtId="0" fontId="10" fillId="0" borderId="1" xfId="0" applyFont="1" applyFill="1" applyBorder="1" applyAlignment="1">
      <alignment horizontal="justify" vertical="top"/>
    </xf>
    <xf numFmtId="164" fontId="2" fillId="0" borderId="1" xfId="1" applyNumberFormat="1" applyFont="1" applyFill="1" applyBorder="1" applyAlignment="1">
      <alignment horizontal="justify" vertical="top"/>
    </xf>
    <xf numFmtId="39" fontId="2" fillId="0" borderId="1" xfId="1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vertical="top"/>
    </xf>
    <xf numFmtId="0" fontId="2" fillId="0" borderId="0" xfId="0" applyFont="1" applyFill="1" applyAlignment="1">
      <alignment horizontal="justify" vertical="top"/>
    </xf>
    <xf numFmtId="0" fontId="2" fillId="0" borderId="0" xfId="0" applyFont="1" applyFill="1" applyBorder="1" applyAlignment="1">
      <alignment horizontal="center" vertical="top"/>
    </xf>
    <xf numFmtId="164" fontId="2" fillId="0" borderId="0" xfId="0" applyNumberFormat="1" applyFont="1" applyFill="1" applyAlignment="1">
      <alignment horizontal="justify" vertical="top"/>
    </xf>
    <xf numFmtId="0" fontId="2" fillId="0" borderId="0" xfId="0" applyFont="1" applyFill="1" applyAlignment="1">
      <alignment horizontal="left" vertical="top"/>
    </xf>
    <xf numFmtId="0" fontId="2" fillId="2" borderId="1" xfId="0" applyFont="1" applyFill="1" applyBorder="1" applyAlignment="1">
      <alignment horizontal="justify" vertical="top"/>
    </xf>
    <xf numFmtId="0" fontId="2" fillId="2" borderId="0" xfId="0" applyFont="1" applyFill="1" applyAlignment="1">
      <alignment horizontal="justify" vertical="top"/>
    </xf>
    <xf numFmtId="0" fontId="12" fillId="0" borderId="1" xfId="0" applyFont="1" applyFill="1" applyBorder="1" applyAlignment="1">
      <alignment horizontal="justify" vertical="top"/>
    </xf>
    <xf numFmtId="164" fontId="12" fillId="0" borderId="1" xfId="1" applyNumberFormat="1" applyFont="1" applyFill="1" applyBorder="1" applyAlignment="1">
      <alignment horizontal="fill" vertical="center"/>
    </xf>
    <xf numFmtId="164" fontId="13" fillId="0" borderId="1" xfId="1" applyNumberFormat="1" applyFont="1" applyFill="1" applyBorder="1" applyAlignment="1">
      <alignment horizontal="fill" vertical="center"/>
    </xf>
    <xf numFmtId="0" fontId="13" fillId="2" borderId="0" xfId="0" applyFont="1" applyFill="1" applyAlignment="1">
      <alignment horizontal="justify" vertical="top"/>
    </xf>
    <xf numFmtId="0" fontId="13" fillId="0" borderId="1" xfId="0" applyFont="1" applyFill="1" applyBorder="1" applyAlignment="1">
      <alignment horizontal="justify" vertical="top"/>
    </xf>
    <xf numFmtId="0" fontId="14" fillId="2" borderId="0" xfId="0" applyFont="1" applyFill="1" applyAlignment="1">
      <alignment horizontal="justify" vertical="top"/>
    </xf>
    <xf numFmtId="0" fontId="13" fillId="0" borderId="1" xfId="0" applyFont="1" applyFill="1" applyBorder="1" applyAlignment="1">
      <alignment vertical="center"/>
    </xf>
    <xf numFmtId="164" fontId="12" fillId="0" borderId="1" xfId="1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164" fontId="16" fillId="0" borderId="1" xfId="0" applyNumberFormat="1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justify" vertical="top"/>
    </xf>
    <xf numFmtId="164" fontId="15" fillId="0" borderId="1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justify" vertical="top"/>
    </xf>
    <xf numFmtId="0" fontId="13" fillId="0" borderId="0" xfId="0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justify" vertical="top"/>
    </xf>
    <xf numFmtId="164" fontId="13" fillId="0" borderId="0" xfId="0" applyNumberFormat="1" applyFont="1" applyFill="1" applyBorder="1" applyAlignment="1">
      <alignment horizontal="justify" vertical="top"/>
    </xf>
    <xf numFmtId="0" fontId="8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justify"/>
    </xf>
    <xf numFmtId="0" fontId="17" fillId="0" borderId="0" xfId="0" applyFont="1" applyFill="1" applyAlignment="1">
      <alignment vertical="top"/>
    </xf>
    <xf numFmtId="164" fontId="17" fillId="0" borderId="1" xfId="0" applyNumberFormat="1" applyFont="1" applyFill="1" applyBorder="1" applyAlignment="1">
      <alignment vertical="top"/>
    </xf>
    <xf numFmtId="0" fontId="2" fillId="0" borderId="0" xfId="0" applyFont="1" applyFill="1" applyAlignment="1">
      <alignment horizontal="center" vertical="top"/>
    </xf>
    <xf numFmtId="0" fontId="18" fillId="0" borderId="1" xfId="0" applyFont="1" applyFill="1" applyBorder="1" applyAlignment="1">
      <alignment horizontal="left" vertical="top"/>
    </xf>
    <xf numFmtId="164" fontId="19" fillId="0" borderId="1" xfId="1" applyNumberFormat="1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justify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justify" vertical="top"/>
    </xf>
    <xf numFmtId="0" fontId="11" fillId="0" borderId="1" xfId="0" applyFont="1" applyFill="1" applyBorder="1" applyAlignment="1">
      <alignment horizontal="left" vertical="top"/>
    </xf>
    <xf numFmtId="164" fontId="20" fillId="0" borderId="1" xfId="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164" fontId="21" fillId="0" borderId="1" xfId="0" applyNumberFormat="1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justify" vertical="center"/>
    </xf>
    <xf numFmtId="0" fontId="11" fillId="0" borderId="1" xfId="0" applyFont="1" applyFill="1" applyBorder="1" applyAlignment="1">
      <alignment vertical="center"/>
    </xf>
    <xf numFmtId="0" fontId="22" fillId="0" borderId="0" xfId="0" applyFont="1" applyFill="1" applyAlignment="1">
      <alignment horizontal="justify" vertical="top"/>
    </xf>
    <xf numFmtId="0" fontId="2" fillId="0" borderId="0" xfId="0" applyFont="1" applyFill="1" applyBorder="1" applyAlignment="1">
      <alignment horizontal="justify" vertical="top"/>
    </xf>
    <xf numFmtId="0" fontId="17" fillId="0" borderId="0" xfId="0" applyFont="1" applyFill="1" applyAlignment="1">
      <alignment horizontal="center" vertical="top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164" fontId="16" fillId="0" borderId="1" xfId="1" applyNumberFormat="1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2" fillId="0" borderId="3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justify" vertical="top"/>
    </xf>
    <xf numFmtId="0" fontId="2" fillId="0" borderId="6" xfId="0" applyFont="1" applyFill="1" applyBorder="1" applyAlignment="1">
      <alignment horizontal="justify" vertical="top"/>
    </xf>
    <xf numFmtId="0" fontId="2" fillId="0" borderId="7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left" vertical="top"/>
    </xf>
    <xf numFmtId="0" fontId="2" fillId="0" borderId="8" xfId="0" applyFont="1" applyFill="1" applyBorder="1" applyAlignment="1">
      <alignment horizontal="justify" vertical="top"/>
    </xf>
    <xf numFmtId="164" fontId="2" fillId="0" borderId="8" xfId="1" applyNumberFormat="1" applyFont="1" applyFill="1" applyBorder="1" applyAlignment="1">
      <alignment horizontal="justify" vertical="top"/>
    </xf>
    <xf numFmtId="0" fontId="2" fillId="0" borderId="3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164" fontId="2" fillId="0" borderId="6" xfId="1" applyNumberFormat="1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left" vertical="top"/>
    </xf>
    <xf numFmtId="0" fontId="2" fillId="0" borderId="9" xfId="0" applyFont="1" applyFill="1" applyBorder="1" applyAlignment="1">
      <alignment horizontal="right" vertical="top"/>
    </xf>
    <xf numFmtId="164" fontId="2" fillId="0" borderId="0" xfId="1" applyNumberFormat="1" applyFont="1" applyFill="1" applyAlignment="1">
      <alignment horizontal="justify" vertical="top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horizontal="justify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avrilova.as/Desktop/&#1072;&#1075;&#1072;&#1092;&#1086;&#1085;&#1086;&#1074;&#1089;&#1082;&#1080;&#1077;%20&#1086;&#1090;&#1095;&#1077;&#1090;&#1099;/!!!!!!!%20&#1040;&#1075;&#1072;&#1092;&#1086;&#1085;%20&#1054;&#1058;&#1063;&#1045;&#1058;&#1067;%2037%20&#1076;&#1086;&#1084;&#1086;&#1074;_2018%20&#1054;&#1057;&#1053;&#1054;&#1042;&#1053;&#1054;&#10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   2 кат"/>
      <sheetName val="Лопат 10  1 кат"/>
      <sheetName val="Нижегородская 3 4 кат"/>
      <sheetName val="Провиант  20   2 кат"/>
      <sheetName val="Ковалихинская 49_2 кат"/>
      <sheetName val="Белин 100_2 кат"/>
      <sheetName val="% старый"/>
      <sheetName val="% для расчета 2018"/>
      <sheetName val="% для расчета 2017---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6">
          <cell r="E6">
            <v>4.5973098125689074</v>
          </cell>
        </row>
        <row r="7">
          <cell r="E7">
            <v>55.379051819184134</v>
          </cell>
        </row>
        <row r="8">
          <cell r="E8">
            <v>40.023638368246964</v>
          </cell>
        </row>
      </sheetData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07"/>
  <sheetViews>
    <sheetView tabSelected="1" workbookViewId="0">
      <selection activeCell="J6" sqref="J6"/>
    </sheetView>
  </sheetViews>
  <sheetFormatPr defaultRowHeight="15"/>
  <cols>
    <col min="1" max="1" width="16.5703125" customWidth="1"/>
    <col min="2" max="2" width="15.5703125" customWidth="1"/>
    <col min="3" max="3" width="16.28515625" customWidth="1"/>
    <col min="4" max="4" width="16.7109375" customWidth="1"/>
    <col min="5" max="5" width="16.5703125" customWidth="1"/>
    <col min="6" max="6" width="15.28515625" customWidth="1"/>
    <col min="7" max="7" width="20.85546875" customWidth="1"/>
  </cols>
  <sheetData>
    <row r="1" spans="1:7" ht="16.5">
      <c r="A1" s="1"/>
      <c r="B1" s="1"/>
      <c r="C1" s="1"/>
      <c r="D1" s="1"/>
      <c r="E1" s="1"/>
      <c r="F1" s="1"/>
      <c r="G1" s="1"/>
    </row>
    <row r="2" spans="1:7" ht="23.25">
      <c r="A2" s="2" t="s">
        <v>0</v>
      </c>
      <c r="B2" s="2"/>
      <c r="C2" s="2"/>
      <c r="D2" s="2"/>
      <c r="E2" s="2"/>
      <c r="F2" s="2"/>
      <c r="G2" s="2"/>
    </row>
    <row r="3" spans="1:7" ht="18">
      <c r="A3" s="3" t="s">
        <v>1</v>
      </c>
      <c r="B3" s="3"/>
      <c r="C3" s="3"/>
      <c r="D3" s="3"/>
      <c r="E3" s="3"/>
      <c r="F3" s="3"/>
      <c r="G3" s="3"/>
    </row>
    <row r="4" spans="1:7" ht="20.25">
      <c r="A4" s="4" t="s">
        <v>2</v>
      </c>
      <c r="B4" s="4"/>
      <c r="C4" s="4"/>
      <c r="D4" s="4"/>
      <c r="E4" s="4"/>
      <c r="F4" s="4"/>
      <c r="G4" s="4"/>
    </row>
    <row r="5" spans="1:7" ht="20.25">
      <c r="A5" s="5" t="s">
        <v>3</v>
      </c>
      <c r="B5" s="5"/>
      <c r="C5" s="5"/>
      <c r="D5" s="5"/>
      <c r="E5" s="5"/>
      <c r="F5" s="5"/>
      <c r="G5" s="5"/>
    </row>
    <row r="6" spans="1:7" ht="16.5">
      <c r="A6" s="1"/>
      <c r="B6" s="1"/>
      <c r="C6" s="1"/>
      <c r="D6" s="1"/>
      <c r="E6" s="1"/>
      <c r="F6" s="1"/>
      <c r="G6" s="1"/>
    </row>
    <row r="7" spans="1:7" ht="15.75">
      <c r="A7" s="6" t="s">
        <v>4</v>
      </c>
      <c r="B7" s="7">
        <v>1982</v>
      </c>
      <c r="C7" s="6" t="s">
        <v>5</v>
      </c>
      <c r="D7" s="6"/>
      <c r="E7" s="6"/>
      <c r="F7" s="6"/>
      <c r="G7" s="6"/>
    </row>
    <row r="8" spans="1:7" ht="15.75">
      <c r="A8" s="6" t="s">
        <v>6</v>
      </c>
      <c r="B8" s="8">
        <v>5595.4</v>
      </c>
      <c r="C8" s="6" t="s">
        <v>7</v>
      </c>
      <c r="D8" s="6"/>
      <c r="E8" s="6"/>
      <c r="F8" s="6"/>
      <c r="G8" s="6"/>
    </row>
    <row r="9" spans="1:7" ht="15.75">
      <c r="A9" s="6" t="s">
        <v>8</v>
      </c>
      <c r="B9" s="6" t="s">
        <v>9</v>
      </c>
      <c r="C9" s="6"/>
      <c r="D9" s="6"/>
      <c r="E9" s="6"/>
      <c r="F9" s="6"/>
      <c r="G9" s="6"/>
    </row>
    <row r="10" spans="1:7" ht="15.75">
      <c r="A10" s="6"/>
      <c r="B10" s="6" t="s">
        <v>10</v>
      </c>
      <c r="C10" s="6"/>
      <c r="D10" s="6"/>
      <c r="E10" s="6"/>
      <c r="F10" s="6"/>
      <c r="G10" s="6"/>
    </row>
    <row r="11" spans="1:7" ht="16.5">
      <c r="A11" s="1"/>
      <c r="B11" s="1"/>
      <c r="C11" s="1"/>
      <c r="D11" s="1"/>
      <c r="E11" s="1"/>
      <c r="F11" s="1"/>
      <c r="G11" s="1"/>
    </row>
    <row r="12" spans="1:7" ht="15.75">
      <c r="A12" s="6" t="s">
        <v>11</v>
      </c>
      <c r="B12" s="6"/>
      <c r="C12" s="6"/>
      <c r="D12" s="6" t="s">
        <v>12</v>
      </c>
      <c r="E12" s="6"/>
      <c r="F12" s="6"/>
      <c r="G12" s="6"/>
    </row>
    <row r="13" spans="1:7" ht="15.75">
      <c r="A13" s="6" t="s">
        <v>13</v>
      </c>
      <c r="B13" s="6"/>
      <c r="C13" s="6"/>
      <c r="D13" s="6"/>
      <c r="E13" s="6"/>
      <c r="F13" s="6"/>
      <c r="G13" s="6"/>
    </row>
    <row r="14" spans="1:7" ht="16.5">
      <c r="A14" s="1"/>
      <c r="B14" s="1"/>
      <c r="C14" s="1"/>
      <c r="D14" s="1"/>
      <c r="E14" s="1"/>
      <c r="F14" s="1"/>
      <c r="G14" s="1"/>
    </row>
    <row r="15" spans="1:7" ht="16.5">
      <c r="A15" s="1" t="s">
        <v>14</v>
      </c>
      <c r="B15" s="1"/>
      <c r="C15" s="1"/>
      <c r="D15" s="1"/>
      <c r="E15" s="1"/>
      <c r="F15" s="1"/>
      <c r="G15" s="1"/>
    </row>
    <row r="16" spans="1:7" ht="16.5">
      <c r="A16" s="1" t="s">
        <v>15</v>
      </c>
      <c r="B16" s="1"/>
      <c r="C16" s="1"/>
      <c r="D16" s="1"/>
      <c r="E16" s="1"/>
      <c r="F16" s="1"/>
      <c r="G16" s="1"/>
    </row>
    <row r="17" spans="1:7" ht="16.5">
      <c r="A17" s="1"/>
      <c r="B17" s="1"/>
      <c r="C17" s="1"/>
      <c r="D17" s="1"/>
      <c r="E17" s="1"/>
      <c r="F17" s="1"/>
      <c r="G17" s="1"/>
    </row>
    <row r="18" spans="1:7" ht="20.25">
      <c r="A18" s="9" t="s">
        <v>16</v>
      </c>
      <c r="B18" s="9"/>
      <c r="C18" s="9"/>
      <c r="D18" s="9"/>
      <c r="E18" s="9"/>
      <c r="F18" s="9"/>
      <c r="G18" s="9"/>
    </row>
    <row r="19" spans="1:7" ht="15.75">
      <c r="A19" s="6" t="s">
        <v>17</v>
      </c>
      <c r="B19" s="6"/>
      <c r="C19" s="6"/>
      <c r="D19" s="6"/>
      <c r="E19" s="6"/>
      <c r="F19" s="6"/>
      <c r="G19" s="6"/>
    </row>
    <row r="20" spans="1:7" ht="17.25" thickBot="1">
      <c r="A20" s="1"/>
      <c r="B20" s="1"/>
      <c r="C20" s="1"/>
      <c r="D20" s="1"/>
      <c r="E20" s="1"/>
      <c r="F20" s="1"/>
      <c r="G20" s="1"/>
    </row>
    <row r="21" spans="1:7" ht="99.75" thickBot="1">
      <c r="A21" s="10" t="s">
        <v>18</v>
      </c>
      <c r="B21" s="11" t="s">
        <v>19</v>
      </c>
      <c r="C21" s="11" t="s">
        <v>20</v>
      </c>
      <c r="D21" s="12" t="s">
        <v>21</v>
      </c>
      <c r="E21" s="12"/>
      <c r="F21" s="13" t="s">
        <v>22</v>
      </c>
      <c r="G21" s="14" t="s">
        <v>23</v>
      </c>
    </row>
    <row r="22" spans="1:7" ht="77.25" thickBot="1">
      <c r="A22" s="10"/>
      <c r="B22" s="15" t="s">
        <v>24</v>
      </c>
      <c r="C22" s="15" t="s">
        <v>24</v>
      </c>
      <c r="D22" s="16" t="s">
        <v>25</v>
      </c>
      <c r="E22" s="15" t="s">
        <v>26</v>
      </c>
      <c r="F22" s="16" t="s">
        <v>27</v>
      </c>
      <c r="G22" s="17" t="s">
        <v>28</v>
      </c>
    </row>
    <row r="23" spans="1:7" ht="83.25" thickBot="1">
      <c r="A23" s="13" t="s">
        <v>29</v>
      </c>
      <c r="B23" s="18">
        <v>1839156.8100000005</v>
      </c>
      <c r="C23" s="18">
        <v>1833500.3300000003</v>
      </c>
      <c r="D23" s="18">
        <v>263613.95618240512</v>
      </c>
      <c r="E23" s="18">
        <f>B23-C23</f>
        <v>5656.4800000002142</v>
      </c>
      <c r="F23" s="18">
        <f>D23+B23-C23</f>
        <v>269270.43618240557</v>
      </c>
      <c r="G23" s="19">
        <v>0</v>
      </c>
    </row>
    <row r="24" spans="1:7" ht="33.75" thickBot="1">
      <c r="A24" s="13" t="s">
        <v>30</v>
      </c>
      <c r="B24" s="18">
        <v>447549.28999999986</v>
      </c>
      <c r="C24" s="18">
        <v>443944.19</v>
      </c>
      <c r="D24" s="18">
        <v>62019.729999999923</v>
      </c>
      <c r="E24" s="18">
        <f>B24-C24</f>
        <v>3605.0999999998603</v>
      </c>
      <c r="F24" s="18">
        <f>D24+B24-C24</f>
        <v>65624.829999999783</v>
      </c>
      <c r="G24" s="19">
        <f>C24-D86</f>
        <v>239296.24999999997</v>
      </c>
    </row>
    <row r="25" spans="1:7" ht="50.25" thickBot="1">
      <c r="A25" s="13" t="s">
        <v>31</v>
      </c>
      <c r="B25" s="18">
        <v>0</v>
      </c>
      <c r="C25" s="18">
        <v>2018.76</v>
      </c>
      <c r="D25" s="18">
        <v>-1065.8500000000035</v>
      </c>
      <c r="E25" s="18">
        <f>B25-C25</f>
        <v>-2018.76</v>
      </c>
      <c r="F25" s="18">
        <f>D25+B25-C25</f>
        <v>-3084.6100000000033</v>
      </c>
      <c r="G25" s="19">
        <f>C25-D92</f>
        <v>2018.76</v>
      </c>
    </row>
    <row r="26" spans="1:7" ht="33.75" thickBot="1">
      <c r="A26" s="13" t="s">
        <v>32</v>
      </c>
      <c r="B26" s="18">
        <v>149842.65999999997</v>
      </c>
      <c r="C26" s="18">
        <v>148880.82</v>
      </c>
      <c r="D26" s="18">
        <v>17128.263817595347</v>
      </c>
      <c r="E26" s="18">
        <f>B26-C26</f>
        <v>961.8399999999674</v>
      </c>
      <c r="F26" s="18">
        <f>D26+B26-C26</f>
        <v>18090.103817595314</v>
      </c>
      <c r="G26" s="19">
        <v>0</v>
      </c>
    </row>
    <row r="27" spans="1:7" ht="16.5">
      <c r="A27" s="20" t="s">
        <v>33</v>
      </c>
      <c r="B27" s="20"/>
      <c r="C27" s="20"/>
      <c r="D27" s="21"/>
      <c r="E27" s="21"/>
      <c r="F27" s="21"/>
      <c r="G27" s="21"/>
    </row>
    <row r="28" spans="1:7" ht="16.5">
      <c r="A28" s="22"/>
      <c r="B28" s="22"/>
      <c r="C28" s="23"/>
      <c r="D28" s="21"/>
      <c r="E28" s="21"/>
      <c r="F28" s="21"/>
      <c r="G28" s="21"/>
    </row>
    <row r="29" spans="1:7" ht="16.5">
      <c r="A29" s="24" t="s">
        <v>34</v>
      </c>
      <c r="B29" s="24"/>
      <c r="C29" s="24"/>
      <c r="D29" s="24"/>
      <c r="E29" s="24"/>
      <c r="F29" s="24"/>
      <c r="G29" s="24"/>
    </row>
    <row r="30" spans="1:7" ht="17.25" thickBot="1">
      <c r="A30" s="21"/>
      <c r="B30" s="21"/>
      <c r="C30" s="21"/>
      <c r="D30" s="21"/>
      <c r="E30" s="21"/>
      <c r="F30" s="21"/>
      <c r="G30" s="21"/>
    </row>
    <row r="31" spans="1:7" ht="83.25" thickBot="1">
      <c r="A31" s="25" t="s">
        <v>35</v>
      </c>
      <c r="B31" s="25" t="s">
        <v>36</v>
      </c>
      <c r="C31" s="25" t="s">
        <v>37</v>
      </c>
      <c r="D31" s="25" t="s">
        <v>38</v>
      </c>
      <c r="E31" s="25" t="s">
        <v>39</v>
      </c>
      <c r="F31" s="26"/>
      <c r="G31" s="26"/>
    </row>
    <row r="32" spans="1:7" ht="39" thickBot="1">
      <c r="A32" s="27" t="s">
        <v>40</v>
      </c>
      <c r="B32" s="27" t="s">
        <v>41</v>
      </c>
      <c r="C32" s="28">
        <v>582.33177191489335</v>
      </c>
      <c r="D32" s="29">
        <v>0</v>
      </c>
      <c r="E32" s="29">
        <v>0</v>
      </c>
      <c r="F32" s="30"/>
      <c r="G32" s="30"/>
    </row>
    <row r="33" spans="1:7" ht="39" thickBot="1">
      <c r="A33" s="31" t="s">
        <v>42</v>
      </c>
      <c r="B33" s="31" t="s">
        <v>43</v>
      </c>
      <c r="C33" s="28">
        <v>436.63685152057246</v>
      </c>
      <c r="D33" s="29">
        <v>0</v>
      </c>
      <c r="E33" s="29">
        <v>0</v>
      </c>
      <c r="F33" s="32"/>
      <c r="G33" s="32"/>
    </row>
    <row r="34" spans="1:7" ht="51.75" thickBot="1">
      <c r="A34" s="31" t="s">
        <v>44</v>
      </c>
      <c r="B34" s="31" t="s">
        <v>45</v>
      </c>
      <c r="C34" s="28">
        <v>89.265203176085933</v>
      </c>
      <c r="D34" s="29">
        <v>0</v>
      </c>
      <c r="E34" s="29">
        <v>0</v>
      </c>
      <c r="F34" s="30"/>
      <c r="G34" s="30"/>
    </row>
    <row r="35" spans="1:7" ht="51.75" thickBot="1">
      <c r="A35" s="27" t="s">
        <v>46</v>
      </c>
      <c r="B35" s="27" t="s">
        <v>45</v>
      </c>
      <c r="C35" s="28">
        <v>871.60990895035206</v>
      </c>
      <c r="D35" s="29">
        <v>0</v>
      </c>
      <c r="E35" s="29">
        <v>0</v>
      </c>
      <c r="F35" s="30"/>
      <c r="G35" s="30"/>
    </row>
    <row r="36" spans="1:7" ht="15.75" thickBot="1">
      <c r="A36" s="33" t="s">
        <v>47</v>
      </c>
      <c r="B36" s="33" t="s">
        <v>45</v>
      </c>
      <c r="C36" s="29">
        <v>150.58332221134074</v>
      </c>
      <c r="D36" s="29">
        <v>0</v>
      </c>
      <c r="E36" s="29">
        <v>0</v>
      </c>
      <c r="F36" s="30"/>
      <c r="G36" s="30"/>
    </row>
    <row r="37" spans="1:7" ht="15.75" thickBot="1">
      <c r="A37" s="33" t="s">
        <v>48</v>
      </c>
      <c r="B37" s="33" t="s">
        <v>49</v>
      </c>
      <c r="C37" s="29">
        <v>6828.246340982766</v>
      </c>
      <c r="D37" s="29">
        <v>0</v>
      </c>
      <c r="E37" s="29">
        <v>0</v>
      </c>
      <c r="F37" s="30"/>
      <c r="G37" s="30"/>
    </row>
    <row r="38" spans="1:7" ht="51.75" thickBot="1">
      <c r="A38" s="27" t="s">
        <v>50</v>
      </c>
      <c r="B38" s="27" t="s">
        <v>51</v>
      </c>
      <c r="C38" s="34">
        <v>3548.164556962025</v>
      </c>
      <c r="D38" s="29">
        <v>0</v>
      </c>
      <c r="E38" s="29">
        <v>0</v>
      </c>
      <c r="F38" s="30"/>
      <c r="G38" s="30"/>
    </row>
    <row r="39" spans="1:7" ht="17.25" thickBot="1">
      <c r="A39" s="35" t="s">
        <v>52</v>
      </c>
      <c r="B39" s="35"/>
      <c r="C39" s="36">
        <f>SUM(C32:C38)</f>
        <v>12506.837955718036</v>
      </c>
      <c r="D39" s="37"/>
      <c r="E39" s="38">
        <v>0</v>
      </c>
      <c r="F39" s="39"/>
      <c r="G39" s="39"/>
    </row>
    <row r="40" spans="1:7">
      <c r="A40" s="40"/>
      <c r="B40" s="41"/>
      <c r="C40" s="41"/>
      <c r="D40" s="41"/>
      <c r="E40" s="42"/>
      <c r="F40" s="39"/>
      <c r="G40" s="39"/>
    </row>
    <row r="41" spans="1:7" ht="20.25">
      <c r="A41" s="43" t="s">
        <v>53</v>
      </c>
      <c r="B41" s="43"/>
      <c r="C41" s="43"/>
      <c r="D41" s="43"/>
      <c r="E41" s="43"/>
      <c r="F41" s="43"/>
      <c r="G41" s="43"/>
    </row>
    <row r="42" spans="1:7" ht="16.5">
      <c r="A42" s="44" t="s">
        <v>54</v>
      </c>
      <c r="B42" s="44"/>
      <c r="C42" s="44"/>
      <c r="D42" s="44"/>
      <c r="E42" s="44"/>
      <c r="F42" s="21"/>
      <c r="G42" s="21"/>
    </row>
    <row r="43" spans="1:7" ht="17.25" thickBot="1">
      <c r="A43" s="21"/>
      <c r="B43" s="21"/>
      <c r="C43" s="21"/>
      <c r="D43" s="21"/>
      <c r="E43" s="21"/>
      <c r="F43" s="21"/>
      <c r="G43" s="21"/>
    </row>
    <row r="44" spans="1:7" ht="17.25" thickBot="1">
      <c r="A44" s="45" t="s">
        <v>55</v>
      </c>
      <c r="B44" s="45"/>
      <c r="C44" s="45"/>
      <c r="D44" s="45"/>
      <c r="E44" s="46">
        <f>B23+B26</f>
        <v>1988999.4700000004</v>
      </c>
      <c r="F44" s="21"/>
      <c r="G44" s="21"/>
    </row>
    <row r="45" spans="1:7" ht="17.25" thickBot="1">
      <c r="A45" s="47"/>
      <c r="B45" s="47"/>
      <c r="C45" s="47"/>
      <c r="D45" s="47"/>
      <c r="E45" s="47"/>
      <c r="F45" s="21"/>
      <c r="G45" s="21"/>
    </row>
    <row r="46" spans="1:7" ht="17.25" thickBot="1">
      <c r="A46" s="48" t="s">
        <v>56</v>
      </c>
      <c r="B46" s="48"/>
      <c r="C46" s="48"/>
      <c r="D46" s="49">
        <f>(E44-D67)*'[1]% для расчета 2018'!E7/100</f>
        <v>995794.97796910186</v>
      </c>
      <c r="E46" s="49"/>
      <c r="F46" s="21"/>
      <c r="G46" s="21"/>
    </row>
    <row r="47" spans="1:7" ht="17.25" thickBot="1">
      <c r="A47" s="50" t="s">
        <v>57</v>
      </c>
      <c r="B47" s="50"/>
      <c r="C47" s="50"/>
      <c r="D47" s="51" t="s">
        <v>58</v>
      </c>
      <c r="E47" s="51"/>
      <c r="F47" s="21"/>
      <c r="G47" s="21"/>
    </row>
    <row r="48" spans="1:7" ht="17.25" thickBot="1">
      <c r="A48" s="50" t="s">
        <v>59</v>
      </c>
      <c r="B48" s="50"/>
      <c r="C48" s="50"/>
      <c r="D48" s="51" t="s">
        <v>58</v>
      </c>
      <c r="E48" s="51"/>
      <c r="F48" s="21"/>
      <c r="G48" s="21"/>
    </row>
    <row r="49" spans="1:7" ht="17.25" thickBot="1">
      <c r="A49" s="50" t="s">
        <v>60</v>
      </c>
      <c r="B49" s="50"/>
      <c r="C49" s="50"/>
      <c r="D49" s="51" t="s">
        <v>58</v>
      </c>
      <c r="E49" s="51"/>
      <c r="F49" s="21"/>
      <c r="G49" s="21"/>
    </row>
    <row r="50" spans="1:7" ht="17.25" thickBot="1">
      <c r="A50" s="50" t="s">
        <v>61</v>
      </c>
      <c r="B50" s="50"/>
      <c r="C50" s="50"/>
      <c r="D50" s="50" t="s">
        <v>62</v>
      </c>
      <c r="E50" s="50"/>
      <c r="F50" s="21"/>
      <c r="G50" s="21"/>
    </row>
    <row r="51" spans="1:7" ht="17.25" thickBot="1">
      <c r="A51" s="50" t="s">
        <v>63</v>
      </c>
      <c r="B51" s="50"/>
      <c r="C51" s="50"/>
      <c r="D51" s="51" t="s">
        <v>64</v>
      </c>
      <c r="E51" s="51"/>
      <c r="F51" s="21"/>
      <c r="G51" s="21"/>
    </row>
    <row r="52" spans="1:7" ht="17.25" thickBot="1">
      <c r="A52" s="50" t="s">
        <v>65</v>
      </c>
      <c r="B52" s="50"/>
      <c r="C52" s="50"/>
      <c r="D52" s="50" t="s">
        <v>66</v>
      </c>
      <c r="E52" s="50"/>
      <c r="F52" s="21"/>
      <c r="G52" s="21"/>
    </row>
    <row r="53" spans="1:7" ht="17.25" thickBot="1">
      <c r="A53" s="52" t="s">
        <v>67</v>
      </c>
      <c r="B53" s="52"/>
      <c r="C53" s="52"/>
      <c r="D53" s="51" t="s">
        <v>58</v>
      </c>
      <c r="E53" s="51"/>
      <c r="F53" s="21"/>
      <c r="G53" s="21"/>
    </row>
    <row r="54" spans="1:7" ht="17.25" thickBot="1">
      <c r="A54" s="52" t="s">
        <v>68</v>
      </c>
      <c r="B54" s="52"/>
      <c r="C54" s="52"/>
      <c r="D54" s="51" t="s">
        <v>58</v>
      </c>
      <c r="E54" s="51"/>
      <c r="F54" s="21"/>
      <c r="G54" s="21"/>
    </row>
    <row r="55" spans="1:7" ht="17.25" thickBot="1">
      <c r="A55" s="52" t="s">
        <v>69</v>
      </c>
      <c r="B55" s="52"/>
      <c r="C55" s="52"/>
      <c r="D55" s="50" t="s">
        <v>70</v>
      </c>
      <c r="E55" s="50"/>
      <c r="F55" s="21"/>
      <c r="G55" s="21"/>
    </row>
    <row r="56" spans="1:7" ht="17.25" thickBot="1">
      <c r="A56" s="53" t="s">
        <v>71</v>
      </c>
      <c r="B56" s="53"/>
      <c r="C56" s="53"/>
      <c r="D56" s="51" t="s">
        <v>58</v>
      </c>
      <c r="E56" s="51"/>
      <c r="F56" s="21"/>
      <c r="G56" s="21"/>
    </row>
    <row r="57" spans="1:7" ht="17.25" thickBot="1">
      <c r="A57" s="51" t="s">
        <v>72</v>
      </c>
      <c r="B57" s="51"/>
      <c r="C57" s="51"/>
      <c r="D57" s="51" t="s">
        <v>73</v>
      </c>
      <c r="E57" s="51"/>
      <c r="F57" s="21"/>
      <c r="G57" s="21"/>
    </row>
    <row r="58" spans="1:7" ht="17.25" thickBot="1">
      <c r="A58" s="50" t="s">
        <v>74</v>
      </c>
      <c r="B58" s="50"/>
      <c r="C58" s="50"/>
      <c r="D58" s="54">
        <f>(E44-D67)*'[1]% для расчета 2018'!E8/100</f>
        <v>719682.5654812908</v>
      </c>
      <c r="E58" s="54"/>
      <c r="F58" s="21"/>
      <c r="G58" s="21"/>
    </row>
    <row r="59" spans="1:7" ht="17.25" thickBot="1">
      <c r="A59" s="50" t="s">
        <v>75</v>
      </c>
      <c r="B59" s="50"/>
      <c r="C59" s="50"/>
      <c r="D59" s="55" t="s">
        <v>76</v>
      </c>
      <c r="E59" s="55"/>
      <c r="F59" s="21"/>
      <c r="G59" s="21"/>
    </row>
    <row r="60" spans="1:7" ht="17.25" thickBot="1">
      <c r="A60" s="50"/>
      <c r="B60" s="50"/>
      <c r="C60" s="50"/>
      <c r="D60" s="55"/>
      <c r="E60" s="55"/>
      <c r="F60" s="21"/>
      <c r="G60" s="21"/>
    </row>
    <row r="61" spans="1:7" ht="17.25" thickBot="1">
      <c r="A61" s="50" t="s">
        <v>77</v>
      </c>
      <c r="B61" s="50"/>
      <c r="C61" s="50"/>
      <c r="D61" s="50" t="s">
        <v>78</v>
      </c>
      <c r="E61" s="50"/>
      <c r="F61" s="21"/>
      <c r="G61" s="21"/>
    </row>
    <row r="62" spans="1:7" ht="17.25" thickBot="1">
      <c r="A62" s="51" t="s">
        <v>79</v>
      </c>
      <c r="B62" s="51"/>
      <c r="C62" s="51"/>
      <c r="D62" s="50" t="s">
        <v>78</v>
      </c>
      <c r="E62" s="50"/>
      <c r="F62" s="21"/>
      <c r="G62" s="21"/>
    </row>
    <row r="63" spans="1:7" ht="17.25" thickBot="1">
      <c r="A63" s="51" t="s">
        <v>80</v>
      </c>
      <c r="B63" s="51"/>
      <c r="C63" s="51"/>
      <c r="D63" s="50" t="s">
        <v>78</v>
      </c>
      <c r="E63" s="50"/>
      <c r="F63" s="21"/>
      <c r="G63" s="21"/>
    </row>
    <row r="64" spans="1:7" ht="17.25" thickBot="1">
      <c r="A64" s="51" t="s">
        <v>81</v>
      </c>
      <c r="B64" s="51"/>
      <c r="C64" s="51"/>
      <c r="D64" s="50" t="s">
        <v>78</v>
      </c>
      <c r="E64" s="50"/>
      <c r="F64" s="21"/>
      <c r="G64" s="21"/>
    </row>
    <row r="65" spans="1:7" ht="17.25" thickBot="1">
      <c r="A65" s="51" t="s">
        <v>82</v>
      </c>
      <c r="B65" s="51"/>
      <c r="C65" s="51"/>
      <c r="D65" s="54">
        <f>(E44-D67)*'[1]% для расчета 2018'!E6/100</f>
        <v>82666.240629607724</v>
      </c>
      <c r="E65" s="54"/>
      <c r="F65" s="21"/>
      <c r="G65" s="21"/>
    </row>
    <row r="66" spans="1:7" ht="17.25" thickBot="1">
      <c r="A66" s="50" t="s">
        <v>83</v>
      </c>
      <c r="B66" s="50"/>
      <c r="C66" s="50"/>
      <c r="D66" s="50" t="s">
        <v>84</v>
      </c>
      <c r="E66" s="50"/>
      <c r="F66" s="21"/>
      <c r="G66" s="21"/>
    </row>
    <row r="67" spans="1:7" ht="17.25" thickBot="1">
      <c r="A67" s="56" t="s">
        <v>85</v>
      </c>
      <c r="B67" s="56"/>
      <c r="C67" s="56"/>
      <c r="D67" s="57">
        <f>D68+D69</f>
        <v>190855.68591999999</v>
      </c>
      <c r="E67" s="57"/>
      <c r="F67" s="1"/>
      <c r="G67" s="1"/>
    </row>
    <row r="68" spans="1:7" ht="17.25" thickBot="1">
      <c r="A68" s="50" t="s">
        <v>86</v>
      </c>
      <c r="B68" s="50"/>
      <c r="C68" s="50"/>
      <c r="D68" s="58">
        <f>(C23+C24+C25+C26)*1.8%</f>
        <v>43710.193800000008</v>
      </c>
      <c r="E68" s="59" t="s">
        <v>87</v>
      </c>
      <c r="F68" s="60"/>
      <c r="G68" s="21"/>
    </row>
    <row r="69" spans="1:7" ht="17.25" thickBot="1">
      <c r="A69" s="50" t="s">
        <v>88</v>
      </c>
      <c r="B69" s="50"/>
      <c r="C69" s="50"/>
      <c r="D69" s="58">
        <f>B26*0.982</f>
        <v>147145.49211999998</v>
      </c>
      <c r="E69" s="59" t="s">
        <v>89</v>
      </c>
      <c r="F69" s="21"/>
      <c r="G69" s="21"/>
    </row>
    <row r="70" spans="1:7" ht="16.5">
      <c r="A70" s="22"/>
      <c r="B70" s="22"/>
      <c r="C70" s="61"/>
      <c r="D70" s="21"/>
      <c r="E70" s="21"/>
      <c r="F70" s="21"/>
      <c r="G70" s="21"/>
    </row>
    <row r="71" spans="1:7" ht="16.5">
      <c r="A71" s="62" t="s">
        <v>90</v>
      </c>
      <c r="B71" s="62"/>
      <c r="C71" s="62"/>
      <c r="D71" s="62"/>
      <c r="E71" s="62"/>
      <c r="F71" s="62"/>
      <c r="G71" s="21"/>
    </row>
    <row r="72" spans="1:7" ht="17.25" thickBot="1">
      <c r="A72" s="21"/>
      <c r="B72" s="21"/>
      <c r="C72" s="21"/>
      <c r="D72" s="21"/>
      <c r="E72" s="21"/>
      <c r="F72" s="21"/>
      <c r="G72" s="21"/>
    </row>
    <row r="73" spans="1:7" ht="50.25" thickBot="1">
      <c r="A73" s="12" t="s">
        <v>91</v>
      </c>
      <c r="B73" s="12"/>
      <c r="C73" s="13" t="s">
        <v>92</v>
      </c>
      <c r="D73" s="13" t="s">
        <v>93</v>
      </c>
      <c r="E73" s="12" t="s">
        <v>94</v>
      </c>
      <c r="F73" s="12"/>
      <c r="G73" s="21"/>
    </row>
    <row r="74" spans="1:7" ht="50.25" thickBot="1">
      <c r="A74" s="63" t="s">
        <v>95</v>
      </c>
      <c r="B74" s="63"/>
      <c r="C74" s="64" t="s">
        <v>96</v>
      </c>
      <c r="D74" s="65">
        <v>2469.0700000000002</v>
      </c>
      <c r="E74" s="64" t="s">
        <v>58</v>
      </c>
      <c r="F74" s="11"/>
      <c r="G74" s="21"/>
    </row>
    <row r="75" spans="1:7" ht="50.25" thickBot="1">
      <c r="A75" s="63" t="s">
        <v>97</v>
      </c>
      <c r="B75" s="63"/>
      <c r="C75" s="64" t="s">
        <v>96</v>
      </c>
      <c r="D75" s="65">
        <v>7210.21</v>
      </c>
      <c r="E75" s="64" t="s">
        <v>58</v>
      </c>
      <c r="F75" s="11"/>
      <c r="G75" s="21"/>
    </row>
    <row r="76" spans="1:7" ht="50.25" thickBot="1">
      <c r="A76" s="63" t="s">
        <v>98</v>
      </c>
      <c r="B76" s="63"/>
      <c r="C76" s="64" t="s">
        <v>99</v>
      </c>
      <c r="D76" s="65">
        <v>67266.990000000005</v>
      </c>
      <c r="E76" s="64" t="s">
        <v>100</v>
      </c>
      <c r="F76" s="11"/>
      <c r="G76" s="21"/>
    </row>
    <row r="77" spans="1:7" ht="50.25" thickBot="1">
      <c r="A77" s="63" t="s">
        <v>101</v>
      </c>
      <c r="B77" s="63"/>
      <c r="C77" s="64" t="s">
        <v>102</v>
      </c>
      <c r="D77" s="65">
        <v>24431.68</v>
      </c>
      <c r="E77" s="64" t="s">
        <v>58</v>
      </c>
      <c r="F77" s="11"/>
      <c r="G77" s="21"/>
    </row>
    <row r="78" spans="1:7" ht="50.25" thickBot="1">
      <c r="A78" s="63" t="s">
        <v>103</v>
      </c>
      <c r="B78" s="63"/>
      <c r="C78" s="64" t="s">
        <v>104</v>
      </c>
      <c r="D78" s="65">
        <v>2161.9699999999998</v>
      </c>
      <c r="E78" s="64" t="s">
        <v>58</v>
      </c>
      <c r="F78" s="11"/>
      <c r="G78" s="21"/>
    </row>
    <row r="79" spans="1:7" ht="50.25" thickBot="1">
      <c r="A79" s="63" t="s">
        <v>97</v>
      </c>
      <c r="B79" s="63"/>
      <c r="C79" s="64" t="s">
        <v>105</v>
      </c>
      <c r="D79" s="65">
        <v>2718.37</v>
      </c>
      <c r="E79" s="64" t="s">
        <v>58</v>
      </c>
      <c r="F79" s="11"/>
      <c r="G79" s="21"/>
    </row>
    <row r="80" spans="1:7" ht="50.25" thickBot="1">
      <c r="A80" s="63" t="s">
        <v>106</v>
      </c>
      <c r="B80" s="63"/>
      <c r="C80" s="64" t="s">
        <v>107</v>
      </c>
      <c r="D80" s="65">
        <v>4549.4799999999996</v>
      </c>
      <c r="E80" s="64" t="s">
        <v>58</v>
      </c>
      <c r="F80" s="11"/>
      <c r="G80" s="21"/>
    </row>
    <row r="81" spans="1:7" ht="50.25" thickBot="1">
      <c r="A81" s="63" t="s">
        <v>98</v>
      </c>
      <c r="B81" s="63"/>
      <c r="C81" s="64" t="s">
        <v>107</v>
      </c>
      <c r="D81" s="65">
        <v>49855.44</v>
      </c>
      <c r="E81" s="64" t="s">
        <v>100</v>
      </c>
      <c r="F81" s="11"/>
      <c r="G81" s="21"/>
    </row>
    <row r="82" spans="1:7" ht="50.25" thickBot="1">
      <c r="A82" s="63" t="s">
        <v>108</v>
      </c>
      <c r="B82" s="63"/>
      <c r="C82" s="64" t="s">
        <v>109</v>
      </c>
      <c r="D82" s="65">
        <v>11128.66</v>
      </c>
      <c r="E82" s="64" t="s">
        <v>58</v>
      </c>
      <c r="F82" s="11"/>
      <c r="G82" s="21"/>
    </row>
    <row r="83" spans="1:7" ht="50.25" thickBot="1">
      <c r="A83" s="63" t="s">
        <v>110</v>
      </c>
      <c r="B83" s="63"/>
      <c r="C83" s="64" t="s">
        <v>109</v>
      </c>
      <c r="D83" s="65">
        <v>3776.39</v>
      </c>
      <c r="E83" s="64" t="s">
        <v>58</v>
      </c>
      <c r="F83" s="14"/>
      <c r="G83" s="21"/>
    </row>
    <row r="84" spans="1:7" ht="50.25" thickBot="1">
      <c r="A84" s="63" t="s">
        <v>111</v>
      </c>
      <c r="B84" s="63"/>
      <c r="C84" s="64" t="s">
        <v>107</v>
      </c>
      <c r="D84" s="65">
        <v>27183</v>
      </c>
      <c r="E84" s="64" t="s">
        <v>112</v>
      </c>
      <c r="F84" s="14"/>
      <c r="G84" s="21"/>
    </row>
    <row r="85" spans="1:7" ht="50.25" thickBot="1">
      <c r="A85" s="63" t="s">
        <v>113</v>
      </c>
      <c r="B85" s="63"/>
      <c r="C85" s="64" t="s">
        <v>114</v>
      </c>
      <c r="D85" s="65">
        <v>1896.68</v>
      </c>
      <c r="E85" s="64" t="s">
        <v>58</v>
      </c>
      <c r="F85" s="14"/>
      <c r="G85" s="21"/>
    </row>
    <row r="86" spans="1:7" ht="17.25" thickBot="1">
      <c r="A86" s="66" t="s">
        <v>52</v>
      </c>
      <c r="B86" s="66"/>
      <c r="C86" s="67"/>
      <c r="D86" s="68">
        <f>SUM(D74:D85)</f>
        <v>204647.94000000003</v>
      </c>
      <c r="E86" s="66"/>
      <c r="F86" s="66"/>
      <c r="G86" s="69"/>
    </row>
    <row r="87" spans="1:7" ht="16.5">
      <c r="A87" s="21"/>
      <c r="B87" s="21"/>
      <c r="C87" s="21"/>
      <c r="D87" s="21"/>
      <c r="E87" s="21"/>
      <c r="F87" s="21"/>
      <c r="G87" s="21"/>
    </row>
    <row r="88" spans="1:7" ht="16.5">
      <c r="A88" s="62" t="s">
        <v>115</v>
      </c>
      <c r="B88" s="62"/>
      <c r="C88" s="62"/>
      <c r="D88" s="62"/>
      <c r="E88" s="62"/>
      <c r="F88" s="62"/>
      <c r="G88" s="21"/>
    </row>
    <row r="89" spans="1:7" ht="17.25" thickBot="1">
      <c r="A89" s="21"/>
      <c r="B89" s="21"/>
      <c r="C89" s="21"/>
      <c r="D89" s="21"/>
      <c r="E89" s="21"/>
      <c r="F89" s="21"/>
      <c r="G89" s="21"/>
    </row>
    <row r="90" spans="1:7" ht="50.25" thickBot="1">
      <c r="A90" s="70" t="s">
        <v>91</v>
      </c>
      <c r="B90" s="71"/>
      <c r="C90" s="72" t="s">
        <v>92</v>
      </c>
      <c r="D90" s="73" t="s">
        <v>93</v>
      </c>
      <c r="E90" s="70" t="s">
        <v>94</v>
      </c>
      <c r="F90" s="74"/>
      <c r="G90" s="21"/>
    </row>
    <row r="91" spans="1:7" ht="17.25" thickBot="1">
      <c r="A91" s="75" t="s">
        <v>116</v>
      </c>
      <c r="B91" s="75"/>
      <c r="C91" s="76"/>
      <c r="D91" s="77">
        <v>0</v>
      </c>
      <c r="E91" s="75"/>
      <c r="F91" s="75"/>
      <c r="G91" s="21"/>
    </row>
    <row r="92" spans="1:7" ht="17.25" thickBot="1">
      <c r="A92" s="78" t="s">
        <v>52</v>
      </c>
      <c r="B92" s="79"/>
      <c r="C92" s="80"/>
      <c r="D92" s="81">
        <f>SUM(D91)</f>
        <v>0</v>
      </c>
      <c r="E92" s="82"/>
      <c r="F92" s="83"/>
      <c r="G92" s="69"/>
    </row>
    <row r="93" spans="1:7" ht="16.5">
      <c r="A93" s="21"/>
      <c r="B93" s="84"/>
      <c r="C93" s="84"/>
      <c r="D93" s="85"/>
      <c r="E93" s="21"/>
      <c r="F93" s="21"/>
      <c r="G93" s="21"/>
    </row>
    <row r="94" spans="1:7" ht="16.5">
      <c r="A94" s="62" t="s">
        <v>117</v>
      </c>
      <c r="B94" s="62"/>
      <c r="C94" s="62"/>
      <c r="D94" s="62"/>
      <c r="E94" s="62"/>
      <c r="F94" s="62"/>
      <c r="G94" s="21"/>
    </row>
    <row r="95" spans="1:7" ht="33">
      <c r="A95" s="21"/>
      <c r="B95" s="21"/>
      <c r="C95" s="21"/>
      <c r="D95" s="21"/>
      <c r="E95" s="21" t="s">
        <v>93</v>
      </c>
      <c r="F95" s="21"/>
      <c r="G95" s="21"/>
    </row>
    <row r="96" spans="1:7" ht="16.5">
      <c r="A96" s="24" t="s">
        <v>118</v>
      </c>
      <c r="B96" s="24"/>
      <c r="C96" s="21"/>
      <c r="D96" s="21"/>
      <c r="E96" s="21"/>
      <c r="F96" s="21"/>
      <c r="G96" s="21"/>
    </row>
    <row r="97" spans="1:7" ht="16.5">
      <c r="A97" s="24" t="s">
        <v>119</v>
      </c>
      <c r="B97" s="24"/>
      <c r="C97" s="21"/>
      <c r="D97" s="21"/>
      <c r="E97" s="23">
        <f>D69</f>
        <v>147145.49211999998</v>
      </c>
      <c r="F97" s="21"/>
      <c r="G97" s="21"/>
    </row>
    <row r="98" spans="1:7" ht="16.5">
      <c r="A98" s="86" t="s">
        <v>120</v>
      </c>
      <c r="B98" s="86"/>
      <c r="C98" s="21"/>
      <c r="D98" s="21"/>
      <c r="E98" s="23">
        <f>C39*0.1</f>
        <v>1250.6837955718038</v>
      </c>
      <c r="F98" s="21"/>
      <c r="G98" s="21"/>
    </row>
    <row r="99" spans="1:7" ht="16.5">
      <c r="A99" s="21"/>
      <c r="B99" s="21"/>
      <c r="C99" s="21"/>
      <c r="D99" s="21"/>
      <c r="E99" s="21"/>
      <c r="F99" s="21"/>
      <c r="G99" s="21"/>
    </row>
    <row r="100" spans="1:7" ht="16.5">
      <c r="A100" s="21"/>
      <c r="B100" s="21"/>
      <c r="C100" s="21"/>
      <c r="D100" s="21"/>
      <c r="E100" s="21"/>
      <c r="F100" s="21"/>
      <c r="G100" s="21"/>
    </row>
    <row r="101" spans="1:7" ht="16.5">
      <c r="A101" s="21"/>
      <c r="B101" s="21"/>
      <c r="C101" s="21"/>
      <c r="D101" s="21"/>
      <c r="E101" s="21"/>
      <c r="F101" s="21"/>
      <c r="G101" s="21"/>
    </row>
    <row r="102" spans="1:7" ht="33">
      <c r="A102" s="24" t="s">
        <v>121</v>
      </c>
      <c r="B102" s="24"/>
      <c r="C102" s="24"/>
      <c r="D102" s="87"/>
      <c r="E102" s="21"/>
      <c r="F102" s="21" t="s">
        <v>122</v>
      </c>
      <c r="G102" s="21"/>
    </row>
    <row r="103" spans="1:7" ht="16.5">
      <c r="A103" s="21"/>
      <c r="B103" s="21"/>
      <c r="C103" s="21"/>
      <c r="D103" s="21"/>
      <c r="E103" s="21"/>
      <c r="F103" s="21"/>
      <c r="G103" s="21"/>
    </row>
    <row r="104" spans="1:7" ht="16.5">
      <c r="A104" s="21"/>
      <c r="B104" s="21"/>
      <c r="C104" s="21"/>
      <c r="D104" s="21"/>
      <c r="E104" s="21"/>
      <c r="F104" s="21"/>
      <c r="G104" s="21"/>
    </row>
    <row r="105" spans="1:7" ht="16.5">
      <c r="A105" s="21" t="s">
        <v>123</v>
      </c>
      <c r="B105" s="21"/>
      <c r="C105" s="21"/>
      <c r="D105" s="21"/>
      <c r="E105" s="21"/>
      <c r="F105" s="21"/>
      <c r="G105" s="21"/>
    </row>
    <row r="106" spans="1:7" ht="16.5">
      <c r="A106" s="21"/>
      <c r="B106" s="21"/>
      <c r="C106" s="21"/>
      <c r="D106" s="21"/>
      <c r="E106" s="21"/>
      <c r="F106" s="21"/>
      <c r="G106" s="21"/>
    </row>
    <row r="107" spans="1:7" ht="16.5">
      <c r="A107" s="21" t="s">
        <v>124</v>
      </c>
      <c r="B107" s="21"/>
      <c r="C107" s="21"/>
      <c r="D107" s="21"/>
      <c r="E107" s="21"/>
      <c r="F107" s="21"/>
      <c r="G107" s="21"/>
    </row>
  </sheetData>
  <mergeCells count="83">
    <mergeCell ref="A102:C102"/>
    <mergeCell ref="A92:B92"/>
    <mergeCell ref="E92:F92"/>
    <mergeCell ref="B93:C93"/>
    <mergeCell ref="A94:F94"/>
    <mergeCell ref="A96:B96"/>
    <mergeCell ref="A97:B97"/>
    <mergeCell ref="A86:B86"/>
    <mergeCell ref="E86:F86"/>
    <mergeCell ref="A88:F88"/>
    <mergeCell ref="A90:B90"/>
    <mergeCell ref="E90:F90"/>
    <mergeCell ref="A91:B91"/>
    <mergeCell ref="E91:F91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7:C67"/>
    <mergeCell ref="D67:E67"/>
    <mergeCell ref="A68:C68"/>
    <mergeCell ref="A69:C69"/>
    <mergeCell ref="A71:F71"/>
    <mergeCell ref="A73:B73"/>
    <mergeCell ref="E73:F73"/>
    <mergeCell ref="A64:C64"/>
    <mergeCell ref="D64:E64"/>
    <mergeCell ref="A65:C65"/>
    <mergeCell ref="D65:E65"/>
    <mergeCell ref="A66:C66"/>
    <mergeCell ref="D66:E66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29:G29"/>
    <mergeCell ref="A41:G41"/>
    <mergeCell ref="A42:E42"/>
    <mergeCell ref="A46:C46"/>
    <mergeCell ref="D46:E46"/>
    <mergeCell ref="A47:C47"/>
    <mergeCell ref="D47:E47"/>
    <mergeCell ref="A2:G2"/>
    <mergeCell ref="A3:G3"/>
    <mergeCell ref="A4:G4"/>
    <mergeCell ref="A5:G5"/>
    <mergeCell ref="A18:G18"/>
    <mergeCell ref="A21:A22"/>
    <mergeCell ref="D21:E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2019-03-20T10:52:19Z</dcterms:modified>
</cp:coreProperties>
</file>